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040" windowHeight="9144"/>
  </bookViews>
  <sheets>
    <sheet name="提升率计算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E22" i="1"/>
  <c r="E21" i="1"/>
  <c r="E20" i="1"/>
  <c r="K19" i="1"/>
  <c r="K22" i="1" s="1"/>
  <c r="G19" i="1"/>
  <c r="G20" i="1" s="1"/>
  <c r="E19" i="1"/>
  <c r="E18" i="1"/>
  <c r="P17" i="1"/>
  <c r="E17" i="1"/>
  <c r="P16" i="1"/>
  <c r="O16" i="1"/>
  <c r="E16" i="1"/>
  <c r="P15" i="1"/>
  <c r="O15" i="1"/>
  <c r="E15" i="1"/>
  <c r="P14" i="1"/>
  <c r="O14" i="1"/>
  <c r="E14" i="1"/>
  <c r="E13" i="1"/>
  <c r="E12" i="1"/>
  <c r="E10" i="1"/>
  <c r="E8" i="1"/>
  <c r="E6" i="1"/>
  <c r="E5" i="1"/>
  <c r="E4" i="1"/>
  <c r="K20" i="1" l="1"/>
  <c r="E24" i="1" s="1"/>
</calcChain>
</file>

<file path=xl/sharedStrings.xml><?xml version="1.0" encoding="utf-8"?>
<sst xmlns="http://schemas.openxmlformats.org/spreadsheetml/2006/main" count="125" uniqueCount="86">
  <si>
    <t>不同类型伤害加成总计</t>
    <phoneticPr fontId="4" type="noConversion"/>
  </si>
  <si>
    <t>减防计算</t>
    <phoneticPr fontId="4" type="noConversion"/>
  </si>
  <si>
    <t>不同类型伤害的提升值</t>
    <phoneticPr fontId="4" type="noConversion"/>
  </si>
  <si>
    <t>当前装备</t>
    <phoneticPr fontId="4" type="noConversion"/>
  </si>
  <si>
    <t>装备更换后</t>
    <phoneticPr fontId="4" type="noConversion"/>
  </si>
  <si>
    <t>你的力/智</t>
    <phoneticPr fontId="4" type="noConversion"/>
  </si>
  <si>
    <t>武器</t>
    <phoneticPr fontId="4" type="noConversion"/>
  </si>
  <si>
    <t>角色等级</t>
    <phoneticPr fontId="4" type="noConversion"/>
  </si>
  <si>
    <t>你的属强</t>
    <phoneticPr fontId="4" type="noConversion"/>
  </si>
  <si>
    <t>上衣</t>
    <phoneticPr fontId="4" type="noConversion"/>
  </si>
  <si>
    <t>武器锻造</t>
    <phoneticPr fontId="4" type="noConversion"/>
  </si>
  <si>
    <t>武器锻造</t>
  </si>
  <si>
    <t>技能减防1</t>
    <phoneticPr fontId="4" type="noConversion"/>
  </si>
  <si>
    <t>黄字</t>
    <phoneticPr fontId="4" type="noConversion"/>
  </si>
  <si>
    <t>下衣</t>
    <phoneticPr fontId="4" type="noConversion"/>
  </si>
  <si>
    <t>下衣</t>
    <phoneticPr fontId="4" type="noConversion"/>
  </si>
  <si>
    <t>自身独立</t>
  </si>
  <si>
    <t>技能减防2</t>
    <phoneticPr fontId="4" type="noConversion"/>
  </si>
  <si>
    <t>追加黄字</t>
    <phoneticPr fontId="4" type="noConversion"/>
  </si>
  <si>
    <t>护肩</t>
    <phoneticPr fontId="4" type="noConversion"/>
  </si>
  <si>
    <t>装备百分比1</t>
    <phoneticPr fontId="4" type="noConversion"/>
  </si>
  <si>
    <t>暴击伤害</t>
    <phoneticPr fontId="4" type="noConversion"/>
  </si>
  <si>
    <t>腰带</t>
    <phoneticPr fontId="4" type="noConversion"/>
  </si>
  <si>
    <t>装备百分比2</t>
    <phoneticPr fontId="4" type="noConversion"/>
  </si>
  <si>
    <t>追加暴伤</t>
    <phoneticPr fontId="4" type="noConversion"/>
  </si>
  <si>
    <t>鞋子</t>
    <phoneticPr fontId="4" type="noConversion"/>
  </si>
  <si>
    <t>鞋子</t>
    <phoneticPr fontId="4" type="noConversion"/>
  </si>
  <si>
    <t>装备百分比3</t>
    <phoneticPr fontId="4" type="noConversion"/>
  </si>
  <si>
    <t>普通附加伤害</t>
    <phoneticPr fontId="4" type="noConversion"/>
  </si>
  <si>
    <t>手镯</t>
    <phoneticPr fontId="4" type="noConversion"/>
  </si>
  <si>
    <t>装备固定1</t>
    <phoneticPr fontId="4" type="noConversion"/>
  </si>
  <si>
    <t>属性附加伤害</t>
    <phoneticPr fontId="4" type="noConversion"/>
  </si>
  <si>
    <t>项链</t>
    <phoneticPr fontId="4" type="noConversion"/>
  </si>
  <si>
    <t>项链</t>
    <phoneticPr fontId="4" type="noConversion"/>
  </si>
  <si>
    <t>装备固定2</t>
    <phoneticPr fontId="4" type="noConversion"/>
  </si>
  <si>
    <t>戒指</t>
    <phoneticPr fontId="4" type="noConversion"/>
  </si>
  <si>
    <t>装备目标减防</t>
    <phoneticPr fontId="4" type="noConversion"/>
  </si>
  <si>
    <t>辅助装备</t>
    <phoneticPr fontId="4" type="noConversion"/>
  </si>
  <si>
    <t>辅助装备</t>
    <phoneticPr fontId="4" type="noConversion"/>
  </si>
  <si>
    <t>辅助装备</t>
    <phoneticPr fontId="4" type="noConversion"/>
  </si>
  <si>
    <t>怪物防御力</t>
    <phoneticPr fontId="4" type="noConversion"/>
  </si>
  <si>
    <t>魔法石</t>
    <phoneticPr fontId="4" type="noConversion"/>
  </si>
  <si>
    <t>魔法石</t>
    <phoneticPr fontId="4" type="noConversion"/>
  </si>
  <si>
    <t>最终防御力</t>
    <phoneticPr fontId="4" type="noConversion"/>
  </si>
  <si>
    <t>技能攻击力</t>
    <phoneticPr fontId="4" type="noConversion"/>
  </si>
  <si>
    <t>耳环强化</t>
  </si>
  <si>
    <t>耳环</t>
    <phoneticPr fontId="4" type="noConversion"/>
  </si>
  <si>
    <t>原本防御减伤率</t>
    <phoneticPr fontId="4" type="noConversion"/>
  </si>
  <si>
    <t>称号</t>
    <phoneticPr fontId="4" type="noConversion"/>
  </si>
  <si>
    <t>最终防御减伤率</t>
    <phoneticPr fontId="4" type="noConversion"/>
  </si>
  <si>
    <t>技能攻击力</t>
    <phoneticPr fontId="4" type="noConversion"/>
  </si>
  <si>
    <t>勋章</t>
    <phoneticPr fontId="4" type="noConversion"/>
  </si>
  <si>
    <t>光环</t>
    <phoneticPr fontId="4" type="noConversion"/>
  </si>
  <si>
    <t>总体提升</t>
    <phoneticPr fontId="4" type="noConversion"/>
  </si>
  <si>
    <t>皮肤</t>
    <phoneticPr fontId="4" type="noConversion"/>
  </si>
  <si>
    <t>减防提升率</t>
    <phoneticPr fontId="4" type="noConversion"/>
  </si>
  <si>
    <t>独立总计</t>
  </si>
  <si>
    <t>宠物</t>
    <phoneticPr fontId="4" type="noConversion"/>
  </si>
  <si>
    <t>PS：把总体提升结果填写入左边即可</t>
    <phoneticPr fontId="4" type="noConversion"/>
  </si>
  <si>
    <t>荒古</t>
    <phoneticPr fontId="4" type="noConversion"/>
  </si>
  <si>
    <t>增幅后</t>
    <phoneticPr fontId="4" type="noConversion"/>
  </si>
  <si>
    <t>宠物装备</t>
    <phoneticPr fontId="4" type="noConversion"/>
  </si>
  <si>
    <t>装备增幅后</t>
    <phoneticPr fontId="4" type="noConversion"/>
  </si>
  <si>
    <t>宠物装备</t>
    <phoneticPr fontId="4" type="noConversion"/>
  </si>
  <si>
    <t>艾格尼丝</t>
    <phoneticPr fontId="4" type="noConversion"/>
  </si>
  <si>
    <t>婚房</t>
    <phoneticPr fontId="4" type="noConversion"/>
  </si>
  <si>
    <t>魔能施放</t>
    <phoneticPr fontId="4" type="noConversion"/>
  </si>
  <si>
    <t>收集箱</t>
    <phoneticPr fontId="4" type="noConversion"/>
  </si>
  <si>
    <t>玛特伽</t>
    <phoneticPr fontId="4" type="noConversion"/>
  </si>
  <si>
    <t>防具套装</t>
    <phoneticPr fontId="4" type="noConversion"/>
  </si>
  <si>
    <t>防具套装</t>
    <phoneticPr fontId="4" type="noConversion"/>
  </si>
  <si>
    <t>装备有1个技能攻击力的装备填1个，2个填2个，最多填写4个</t>
    <phoneticPr fontId="4" type="noConversion"/>
  </si>
  <si>
    <t>更换</t>
    <phoneticPr fontId="3" type="noConversion"/>
  </si>
  <si>
    <t>当前</t>
    <phoneticPr fontId="3" type="noConversion"/>
  </si>
  <si>
    <t>当前所有物理/魔法/独立累加</t>
    <phoneticPr fontId="3" type="noConversion"/>
  </si>
  <si>
    <t>附魔</t>
    <phoneticPr fontId="3" type="noConversion"/>
  </si>
  <si>
    <t>装备</t>
    <phoneticPr fontId="3" type="noConversion"/>
  </si>
  <si>
    <t>自身独立</t>
    <phoneticPr fontId="4" type="noConversion"/>
  </si>
  <si>
    <t>装备</t>
    <phoneticPr fontId="3" type="noConversion"/>
  </si>
  <si>
    <t>更换所有物理/魔法/独立累加</t>
    <phoneticPr fontId="3" type="noConversion"/>
  </si>
  <si>
    <t>最终伤害</t>
    <phoneticPr fontId="4" type="noConversion"/>
  </si>
  <si>
    <t>百分比三攻</t>
    <phoneticPr fontId="3" type="noConversion"/>
  </si>
  <si>
    <t>百分比力/智</t>
    <phoneticPr fontId="4" type="noConversion"/>
  </si>
  <si>
    <t>奶加成</t>
    <phoneticPr fontId="4" type="noConversion"/>
  </si>
  <si>
    <t>奶加成</t>
    <phoneticPr fontId="4" type="noConversion"/>
  </si>
  <si>
    <t>属强、三攻、追加黄字，追加暴伤，普通附加伤害，属性附加伤害，百分比三攻，百分比力智，最后伤害；这些都是同属性为加算，如果你有多件，请累加后再填写表格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</si>
</sst>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9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11"/>
      <color theme="1"/>
      <name val="微软雅黑"/>
      <family val="2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FF0000"/>
      <name val="微软雅黑"/>
      <family val="2"/>
      <charset val="134"/>
    </font>
    <font>
      <sz val="11"/>
      <color rgb="FFFF0000"/>
      <name val="微软雅黑"/>
      <family val="2"/>
      <charset val="134"/>
    </font>
    <font>
      <b/>
      <sz val="16"/>
      <color rgb="FFFF0000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32">
    <xf numFmtId="0" fontId="0" fillId="0" borderId="0" xfId="0"/>
    <xf numFmtId="0" fontId="2" fillId="2" borderId="0" xfId="1" applyFont="1" applyAlignment="1"/>
    <xf numFmtId="0" fontId="2" fillId="3" borderId="0" xfId="2" applyFont="1" applyAlignment="1"/>
    <xf numFmtId="0" fontId="2" fillId="4" borderId="0" xfId="3" applyFont="1" applyAlignment="1"/>
    <xf numFmtId="0" fontId="2" fillId="5" borderId="0" xfId="4" applyFont="1" applyAlignment="1"/>
    <xf numFmtId="10" fontId="2" fillId="2" borderId="0" xfId="1" applyNumberFormat="1" applyFont="1" applyAlignment="1"/>
    <xf numFmtId="0" fontId="2" fillId="5" borderId="0" xfId="4" applyFont="1" applyAlignment="1">
      <alignment vertical="center"/>
    </xf>
    <xf numFmtId="0" fontId="2" fillId="2" borderId="0" xfId="1" applyNumberFormat="1" applyFont="1" applyAlignment="1"/>
    <xf numFmtId="176" fontId="2" fillId="5" borderId="0" xfId="4" applyNumberFormat="1" applyFont="1" applyAlignment="1">
      <alignment vertical="center"/>
    </xf>
    <xf numFmtId="9" fontId="2" fillId="2" borderId="0" xfId="1" applyNumberFormat="1" applyFont="1" applyAlignment="1"/>
    <xf numFmtId="10" fontId="2" fillId="2" borderId="0" xfId="1" applyNumberFormat="1" applyFont="1" applyAlignment="1">
      <alignment vertical="center"/>
    </xf>
    <xf numFmtId="9" fontId="2" fillId="5" borderId="0" xfId="4" applyNumberFormat="1" applyFont="1" applyAlignment="1">
      <alignment vertical="center"/>
    </xf>
    <xf numFmtId="1" fontId="2" fillId="5" borderId="0" xfId="4" applyNumberFormat="1" applyFont="1" applyAlignment="1">
      <alignment vertical="center"/>
    </xf>
    <xf numFmtId="10" fontId="2" fillId="5" borderId="0" xfId="4" applyNumberFormat="1" applyFont="1" applyAlignment="1">
      <alignment vertical="center"/>
    </xf>
    <xf numFmtId="10" fontId="6" fillId="5" borderId="0" xfId="4" applyNumberFormat="1" applyFont="1" applyAlignment="1"/>
    <xf numFmtId="9" fontId="2" fillId="3" borderId="0" xfId="2" applyNumberFormat="1" applyFont="1" applyAlignment="1"/>
    <xf numFmtId="9" fontId="2" fillId="4" borderId="0" xfId="3" applyNumberFormat="1" applyFont="1" applyAlignment="1"/>
    <xf numFmtId="0" fontId="6" fillId="3" borderId="0" xfId="2" applyFont="1" applyAlignment="1"/>
    <xf numFmtId="0" fontId="6" fillId="4" borderId="0" xfId="3" applyFont="1" applyAlignment="1"/>
    <xf numFmtId="10" fontId="2" fillId="5" borderId="0" xfId="4" applyNumberFormat="1" applyFont="1" applyAlignment="1"/>
    <xf numFmtId="0" fontId="7" fillId="2" borderId="0" xfId="1" applyFont="1" applyAlignment="1"/>
    <xf numFmtId="10" fontId="7" fillId="2" borderId="0" xfId="1" applyNumberFormat="1" applyFont="1" applyAlignment="1"/>
    <xf numFmtId="0" fontId="5" fillId="2" borderId="0" xfId="1" applyFont="1" applyAlignment="1">
      <alignment horizontal="center"/>
    </xf>
    <xf numFmtId="10" fontId="2" fillId="2" borderId="0" xfId="1" applyNumberFormat="1" applyFont="1" applyAlignment="1">
      <alignment vertical="center"/>
    </xf>
    <xf numFmtId="0" fontId="2" fillId="5" borderId="0" xfId="4" applyFont="1" applyAlignment="1">
      <alignment horizontal="center"/>
    </xf>
    <xf numFmtId="0" fontId="2" fillId="2" borderId="0" xfId="1" applyFont="1" applyAlignment="1">
      <alignment horizontal="center"/>
    </xf>
    <xf numFmtId="0" fontId="2" fillId="3" borderId="0" xfId="2" applyFont="1" applyAlignment="1">
      <alignment horizontal="center"/>
    </xf>
    <xf numFmtId="0" fontId="2" fillId="4" borderId="0" xfId="3" applyFont="1" applyAlignment="1">
      <alignment horizontal="center"/>
    </xf>
    <xf numFmtId="0" fontId="2" fillId="5" borderId="0" xfId="4" applyFont="1" applyAlignment="1">
      <alignment horizontal="center" vertical="center"/>
    </xf>
    <xf numFmtId="0" fontId="0" fillId="6" borderId="0" xfId="0" applyFill="1"/>
    <xf numFmtId="0" fontId="8" fillId="6" borderId="0" xfId="0" applyFont="1" applyFill="1" applyAlignment="1">
      <alignment vertical="center"/>
    </xf>
    <xf numFmtId="0" fontId="0" fillId="6" borderId="0" xfId="0" applyFill="1" applyAlignment="1">
      <alignment vertical="center"/>
    </xf>
  </cellXfs>
  <cellStyles count="5">
    <cellStyle name="20% - 着色 1" xfId="1" builtinId="30"/>
    <cellStyle name="20% - 着色 3" xfId="2" builtinId="38"/>
    <cellStyle name="20% - 着色 5" xfId="3" builtinId="46"/>
    <cellStyle name="20% - 着色 6" xfId="4" builtinId="50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workbookViewId="0">
      <selection activeCell="F27" sqref="F27"/>
    </sheetView>
  </sheetViews>
  <sheetFormatPr defaultRowHeight="13.8" x14ac:dyDescent="0.25"/>
  <cols>
    <col min="2" max="2" width="13.77734375" customWidth="1"/>
    <col min="3" max="3" width="9.21875" customWidth="1"/>
    <col min="4" max="4" width="11.6640625" customWidth="1"/>
    <col min="5" max="5" width="21.109375" customWidth="1"/>
    <col min="6" max="6" width="10.77734375" customWidth="1"/>
    <col min="10" max="10" width="10.6640625" customWidth="1"/>
    <col min="14" max="14" width="15.5546875" customWidth="1"/>
    <col min="15" max="15" width="9.109375" customWidth="1"/>
    <col min="16" max="16" width="11" customWidth="1"/>
  </cols>
  <sheetData>
    <row r="1" spans="1:18" x14ac:dyDescent="0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8" ht="15.6" x14ac:dyDescent="0.35">
      <c r="A2" s="29"/>
      <c r="B2" s="25" t="s">
        <v>0</v>
      </c>
      <c r="C2" s="25"/>
      <c r="D2" s="25"/>
      <c r="E2" s="25"/>
      <c r="F2" s="26" t="s">
        <v>74</v>
      </c>
      <c r="G2" s="26"/>
      <c r="H2" s="26"/>
      <c r="I2" s="26"/>
      <c r="J2" s="27" t="s">
        <v>79</v>
      </c>
      <c r="K2" s="27"/>
      <c r="L2" s="27"/>
      <c r="M2" s="27"/>
      <c r="N2" s="28" t="s">
        <v>1</v>
      </c>
      <c r="O2" s="28"/>
      <c r="P2" s="28"/>
      <c r="Q2" s="29"/>
      <c r="R2" s="29"/>
    </row>
    <row r="3" spans="1:18" ht="16.2" x14ac:dyDescent="0.4">
      <c r="A3" s="29"/>
      <c r="B3" s="1"/>
      <c r="C3" s="22" t="s">
        <v>73</v>
      </c>
      <c r="D3" s="22" t="s">
        <v>72</v>
      </c>
      <c r="E3" s="1" t="s">
        <v>2</v>
      </c>
      <c r="F3" s="2" t="s">
        <v>75</v>
      </c>
      <c r="G3" s="2"/>
      <c r="H3" s="2" t="s">
        <v>76</v>
      </c>
      <c r="I3" s="2"/>
      <c r="J3" s="3" t="s">
        <v>75</v>
      </c>
      <c r="K3" s="3"/>
      <c r="L3" s="3" t="s">
        <v>78</v>
      </c>
      <c r="M3" s="3"/>
      <c r="N3" s="4"/>
      <c r="O3" s="4" t="s">
        <v>3</v>
      </c>
      <c r="P3" s="4" t="s">
        <v>4</v>
      </c>
      <c r="Q3" s="29"/>
      <c r="R3" s="29"/>
    </row>
    <row r="4" spans="1:18" ht="15.6" x14ac:dyDescent="0.35">
      <c r="A4" s="29"/>
      <c r="B4" s="1" t="s">
        <v>5</v>
      </c>
      <c r="C4" s="1">
        <v>15000</v>
      </c>
      <c r="D4" s="1">
        <v>16656</v>
      </c>
      <c r="E4" s="5">
        <f>((D4/250+1)/(C4/250+1)-1)</f>
        <v>0.10859016393442622</v>
      </c>
      <c r="F4" s="2" t="s">
        <v>6</v>
      </c>
      <c r="G4" s="2">
        <v>40</v>
      </c>
      <c r="H4" s="2" t="s">
        <v>6</v>
      </c>
      <c r="I4" s="2">
        <v>686</v>
      </c>
      <c r="J4" s="3" t="s">
        <v>6</v>
      </c>
      <c r="K4" s="3">
        <v>40</v>
      </c>
      <c r="L4" s="3" t="s">
        <v>6</v>
      </c>
      <c r="M4" s="3">
        <v>686</v>
      </c>
      <c r="N4" s="6" t="s">
        <v>7</v>
      </c>
      <c r="O4" s="6">
        <v>90</v>
      </c>
      <c r="P4" s="6">
        <v>90</v>
      </c>
      <c r="Q4" s="29"/>
      <c r="R4" s="29"/>
    </row>
    <row r="5" spans="1:18" ht="15.6" x14ac:dyDescent="0.35">
      <c r="A5" s="29"/>
      <c r="B5" s="1" t="s">
        <v>8</v>
      </c>
      <c r="C5" s="7">
        <v>219</v>
      </c>
      <c r="D5" s="7">
        <v>279</v>
      </c>
      <c r="E5" s="5">
        <f>((D5/220+1)/(C5/220+1)-1)</f>
        <v>0.13667425968109326</v>
      </c>
      <c r="F5" s="2" t="s">
        <v>9</v>
      </c>
      <c r="G5" s="2">
        <v>0</v>
      </c>
      <c r="H5" s="2" t="s">
        <v>10</v>
      </c>
      <c r="I5" s="2">
        <v>471</v>
      </c>
      <c r="J5" s="3" t="s">
        <v>9</v>
      </c>
      <c r="K5" s="3">
        <v>0</v>
      </c>
      <c r="L5" s="3" t="s">
        <v>11</v>
      </c>
      <c r="M5" s="3">
        <v>471</v>
      </c>
      <c r="N5" s="6" t="s">
        <v>12</v>
      </c>
      <c r="O5" s="8">
        <v>0</v>
      </c>
      <c r="P5" s="8">
        <v>0.215</v>
      </c>
      <c r="Q5" s="29"/>
      <c r="R5" s="29"/>
    </row>
    <row r="6" spans="1:18" ht="15.6" x14ac:dyDescent="0.35">
      <c r="A6" s="29"/>
      <c r="B6" s="1" t="s">
        <v>13</v>
      </c>
      <c r="C6" s="9">
        <v>0.2</v>
      </c>
      <c r="D6" s="9">
        <v>0.2</v>
      </c>
      <c r="E6" s="23">
        <f>(1+D6+D7)/(1+C6+C7)-1</f>
        <v>0</v>
      </c>
      <c r="F6" s="2" t="s">
        <v>14</v>
      </c>
      <c r="G6" s="2">
        <v>0</v>
      </c>
      <c r="H6" s="2" t="s">
        <v>77</v>
      </c>
      <c r="I6" s="2">
        <v>960</v>
      </c>
      <c r="J6" s="3" t="s">
        <v>15</v>
      </c>
      <c r="K6" s="3">
        <v>0</v>
      </c>
      <c r="L6" s="3" t="s">
        <v>16</v>
      </c>
      <c r="M6" s="3">
        <v>960</v>
      </c>
      <c r="N6" s="6" t="s">
        <v>17</v>
      </c>
      <c r="O6" s="8">
        <v>0</v>
      </c>
      <c r="P6" s="8">
        <v>0</v>
      </c>
      <c r="Q6" s="29"/>
      <c r="R6" s="29"/>
    </row>
    <row r="7" spans="1:18" ht="15.6" x14ac:dyDescent="0.35">
      <c r="A7" s="29"/>
      <c r="B7" s="1" t="s">
        <v>18</v>
      </c>
      <c r="C7" s="9">
        <v>0.16</v>
      </c>
      <c r="D7" s="9">
        <v>0.16</v>
      </c>
      <c r="E7" s="23"/>
      <c r="F7" s="2" t="s">
        <v>19</v>
      </c>
      <c r="G7" s="2">
        <v>0</v>
      </c>
      <c r="H7" s="2" t="s">
        <v>19</v>
      </c>
      <c r="I7" s="2">
        <v>0</v>
      </c>
      <c r="J7" s="3" t="s">
        <v>19</v>
      </c>
      <c r="K7" s="3">
        <v>0</v>
      </c>
      <c r="L7" s="3" t="s">
        <v>19</v>
      </c>
      <c r="M7" s="3">
        <v>0</v>
      </c>
      <c r="N7" s="6" t="s">
        <v>20</v>
      </c>
      <c r="O7" s="8">
        <v>0</v>
      </c>
      <c r="P7" s="8">
        <v>0</v>
      </c>
      <c r="Q7" s="29"/>
      <c r="R7" s="29"/>
    </row>
    <row r="8" spans="1:18" ht="15.6" x14ac:dyDescent="0.35">
      <c r="A8" s="29"/>
      <c r="B8" s="1" t="s">
        <v>21</v>
      </c>
      <c r="C8" s="9">
        <v>0.2</v>
      </c>
      <c r="D8" s="9">
        <v>0.2</v>
      </c>
      <c r="E8" s="23">
        <f>(1+D8+D9)/(1+C8+C9)-1</f>
        <v>0</v>
      </c>
      <c r="F8" s="2" t="s">
        <v>22</v>
      </c>
      <c r="G8" s="2">
        <v>36</v>
      </c>
      <c r="H8" s="2" t="s">
        <v>22</v>
      </c>
      <c r="I8" s="2">
        <v>0</v>
      </c>
      <c r="J8" s="3" t="s">
        <v>22</v>
      </c>
      <c r="K8" s="3">
        <v>36</v>
      </c>
      <c r="L8" s="3" t="s">
        <v>22</v>
      </c>
      <c r="M8" s="3">
        <v>0</v>
      </c>
      <c r="N8" s="6" t="s">
        <v>23</v>
      </c>
      <c r="O8" s="8">
        <v>0</v>
      </c>
      <c r="P8" s="8">
        <v>0</v>
      </c>
      <c r="Q8" s="29"/>
      <c r="R8" s="29"/>
    </row>
    <row r="9" spans="1:18" ht="15.6" x14ac:dyDescent="0.35">
      <c r="A9" s="29"/>
      <c r="B9" s="1" t="s">
        <v>24</v>
      </c>
      <c r="C9" s="9">
        <v>0.18</v>
      </c>
      <c r="D9" s="9">
        <v>0.18</v>
      </c>
      <c r="E9" s="23"/>
      <c r="F9" s="2" t="s">
        <v>25</v>
      </c>
      <c r="G9" s="2">
        <v>36</v>
      </c>
      <c r="H9" s="2" t="s">
        <v>26</v>
      </c>
      <c r="I9" s="2">
        <v>0</v>
      </c>
      <c r="J9" s="3" t="s">
        <v>26</v>
      </c>
      <c r="K9" s="3">
        <v>36</v>
      </c>
      <c r="L9" s="3" t="s">
        <v>26</v>
      </c>
      <c r="M9" s="3">
        <v>0</v>
      </c>
      <c r="N9" s="6" t="s">
        <v>27</v>
      </c>
      <c r="O9" s="8">
        <v>0</v>
      </c>
      <c r="P9" s="8">
        <v>0</v>
      </c>
      <c r="Q9" s="29"/>
      <c r="R9" s="29"/>
    </row>
    <row r="10" spans="1:18" ht="15.6" x14ac:dyDescent="0.35">
      <c r="A10" s="29"/>
      <c r="B10" s="1" t="s">
        <v>28</v>
      </c>
      <c r="C10" s="9">
        <v>0.49</v>
      </c>
      <c r="D10" s="9">
        <v>0.49</v>
      </c>
      <c r="E10" s="23">
        <f>(1+D10+D11*(1+D5/220))/(1+C10+C11*(1+C5/220))-1</f>
        <v>2.2862949320462178E-2</v>
      </c>
      <c r="F10" s="2" t="s">
        <v>29</v>
      </c>
      <c r="G10" s="2">
        <v>0</v>
      </c>
      <c r="H10" s="2" t="s">
        <v>29</v>
      </c>
      <c r="I10" s="2">
        <v>0</v>
      </c>
      <c r="J10" s="3" t="s">
        <v>29</v>
      </c>
      <c r="K10" s="3">
        <v>0</v>
      </c>
      <c r="L10" s="3" t="s">
        <v>29</v>
      </c>
      <c r="M10" s="3">
        <v>0</v>
      </c>
      <c r="N10" s="6" t="s">
        <v>30</v>
      </c>
      <c r="O10" s="6">
        <v>0</v>
      </c>
      <c r="P10" s="6">
        <v>0</v>
      </c>
      <c r="Q10" s="29"/>
      <c r="R10" s="29"/>
    </row>
    <row r="11" spans="1:18" ht="15.6" x14ac:dyDescent="0.35">
      <c r="A11" s="29"/>
      <c r="B11" s="1" t="s">
        <v>31</v>
      </c>
      <c r="C11" s="9">
        <v>0.15</v>
      </c>
      <c r="D11" s="9">
        <v>0.15</v>
      </c>
      <c r="E11" s="23"/>
      <c r="F11" s="2" t="s">
        <v>32</v>
      </c>
      <c r="G11" s="2">
        <v>0</v>
      </c>
      <c r="H11" s="2" t="s">
        <v>32</v>
      </c>
      <c r="I11" s="2">
        <v>0</v>
      </c>
      <c r="J11" s="3" t="s">
        <v>32</v>
      </c>
      <c r="K11" s="3">
        <v>0</v>
      </c>
      <c r="L11" s="3" t="s">
        <v>33</v>
      </c>
      <c r="M11" s="3">
        <v>0</v>
      </c>
      <c r="N11" s="6" t="s">
        <v>34</v>
      </c>
      <c r="O11" s="6">
        <v>0</v>
      </c>
      <c r="P11" s="6">
        <v>0</v>
      </c>
      <c r="Q11" s="29"/>
      <c r="R11" s="29"/>
    </row>
    <row r="12" spans="1:18" ht="15.6" x14ac:dyDescent="0.35">
      <c r="A12" s="29"/>
      <c r="B12" s="1" t="s">
        <v>81</v>
      </c>
      <c r="C12" s="9">
        <v>0.56999999999999995</v>
      </c>
      <c r="D12" s="9">
        <v>0.56999999999999995</v>
      </c>
      <c r="E12" s="10">
        <f>(1+D12)/(1+C12)-1</f>
        <v>0</v>
      </c>
      <c r="F12" s="2" t="s">
        <v>35</v>
      </c>
      <c r="G12" s="2">
        <v>0</v>
      </c>
      <c r="H12" s="2" t="s">
        <v>35</v>
      </c>
      <c r="I12" s="2">
        <v>0</v>
      </c>
      <c r="J12" s="3" t="s">
        <v>35</v>
      </c>
      <c r="K12" s="3">
        <v>0</v>
      </c>
      <c r="L12" s="3" t="s">
        <v>35</v>
      </c>
      <c r="M12" s="3">
        <v>0</v>
      </c>
      <c r="N12" s="6" t="s">
        <v>36</v>
      </c>
      <c r="O12" s="11">
        <v>0</v>
      </c>
      <c r="P12" s="11">
        <v>0</v>
      </c>
      <c r="Q12" s="29"/>
      <c r="R12" s="29"/>
    </row>
    <row r="13" spans="1:18" ht="15.6" x14ac:dyDescent="0.35">
      <c r="A13" s="29"/>
      <c r="B13" s="1" t="s">
        <v>82</v>
      </c>
      <c r="C13" s="9">
        <v>0.18</v>
      </c>
      <c r="D13" s="9">
        <v>0.18</v>
      </c>
      <c r="E13" s="10">
        <f t="shared" ref="E13:E23" si="0">(1+D13)/(1+C13)-1</f>
        <v>0</v>
      </c>
      <c r="F13" s="2" t="s">
        <v>37</v>
      </c>
      <c r="G13" s="2">
        <v>0</v>
      </c>
      <c r="H13" s="2" t="s">
        <v>38</v>
      </c>
      <c r="I13" s="2">
        <v>0</v>
      </c>
      <c r="J13" s="3" t="s">
        <v>39</v>
      </c>
      <c r="K13" s="3">
        <v>0</v>
      </c>
      <c r="L13" s="3" t="s">
        <v>38</v>
      </c>
      <c r="M13" s="3">
        <v>0</v>
      </c>
      <c r="N13" s="6" t="s">
        <v>40</v>
      </c>
      <c r="O13" s="6">
        <v>221037</v>
      </c>
      <c r="P13" s="6">
        <v>221037</v>
      </c>
      <c r="Q13" s="29"/>
      <c r="R13" s="29"/>
    </row>
    <row r="14" spans="1:18" ht="15.6" x14ac:dyDescent="0.35">
      <c r="A14" s="29"/>
      <c r="B14" s="1" t="s">
        <v>80</v>
      </c>
      <c r="C14" s="9">
        <v>0.72</v>
      </c>
      <c r="D14" s="9">
        <v>0.72</v>
      </c>
      <c r="E14" s="10">
        <f t="shared" si="0"/>
        <v>0</v>
      </c>
      <c r="F14" s="2" t="s">
        <v>41</v>
      </c>
      <c r="G14" s="2">
        <v>0</v>
      </c>
      <c r="H14" s="2" t="s">
        <v>41</v>
      </c>
      <c r="I14" s="2">
        <v>0</v>
      </c>
      <c r="J14" s="3" t="s">
        <v>42</v>
      </c>
      <c r="K14" s="3">
        <v>0</v>
      </c>
      <c r="L14" s="3" t="s">
        <v>41</v>
      </c>
      <c r="M14" s="3">
        <v>0</v>
      </c>
      <c r="N14" s="6" t="s">
        <v>43</v>
      </c>
      <c r="O14" s="12">
        <f>(O13-O10-O11)*(1-O5-O6)*(1-O7)*(1-O8)*(1-O9)*(1-O12)</f>
        <v>221037</v>
      </c>
      <c r="P14" s="12">
        <f>(P13-P10-P11)*(1-P5-P6)*(1-P7)*(1-P8)*(1-P9)*(1-P12)</f>
        <v>173514.04500000001</v>
      </c>
      <c r="Q14" s="29"/>
      <c r="R14" s="29"/>
    </row>
    <row r="15" spans="1:18" ht="15.6" x14ac:dyDescent="0.35">
      <c r="A15" s="29"/>
      <c r="B15" s="1" t="s">
        <v>44</v>
      </c>
      <c r="C15" s="9">
        <v>0.29360000000000003</v>
      </c>
      <c r="D15" s="9">
        <v>0.29360000000000003</v>
      </c>
      <c r="E15" s="10">
        <f t="shared" si="0"/>
        <v>0</v>
      </c>
      <c r="F15" s="2" t="s">
        <v>45</v>
      </c>
      <c r="G15" s="2">
        <v>105</v>
      </c>
      <c r="H15" s="2" t="s">
        <v>46</v>
      </c>
      <c r="I15" s="2">
        <v>0</v>
      </c>
      <c r="J15" s="3" t="s">
        <v>45</v>
      </c>
      <c r="K15" s="3">
        <v>105</v>
      </c>
      <c r="L15" s="3" t="s">
        <v>46</v>
      </c>
      <c r="M15" s="3">
        <v>0</v>
      </c>
      <c r="N15" s="6" t="s">
        <v>47</v>
      </c>
      <c r="O15" s="13">
        <f>O13/(O13+200*O4)</f>
        <v>0.92469785012362105</v>
      </c>
      <c r="P15" s="13">
        <f>P13/(P13+200*P4)</f>
        <v>0.92469785012362105</v>
      </c>
      <c r="Q15" s="29"/>
      <c r="R15" s="29"/>
    </row>
    <row r="16" spans="1:18" ht="15.6" x14ac:dyDescent="0.35">
      <c r="A16" s="29"/>
      <c r="B16" s="1" t="s">
        <v>44</v>
      </c>
      <c r="C16" s="9">
        <v>0</v>
      </c>
      <c r="D16" s="9">
        <v>0</v>
      </c>
      <c r="E16" s="10">
        <f t="shared" si="0"/>
        <v>0</v>
      </c>
      <c r="F16" s="2" t="s">
        <v>48</v>
      </c>
      <c r="G16" s="2">
        <v>40</v>
      </c>
      <c r="H16" s="2" t="s">
        <v>48</v>
      </c>
      <c r="I16" s="2">
        <v>55</v>
      </c>
      <c r="J16" s="3" t="s">
        <v>48</v>
      </c>
      <c r="K16" s="3">
        <v>40</v>
      </c>
      <c r="L16" s="3" t="s">
        <v>48</v>
      </c>
      <c r="M16" s="3">
        <v>55</v>
      </c>
      <c r="N16" s="6" t="s">
        <v>49</v>
      </c>
      <c r="O16" s="13">
        <f>((O13-O10-O11)*(1-O5-O6)*(1-O7)*(1-O8)*(1-O9)*(1-O12))/((O13-O10-O11)*(1-O5-O6)*(1-O7)*(1-O8)*(1-O9)*(1-O12)+200*O4)</f>
        <v>0.92469785012362105</v>
      </c>
      <c r="P16" s="13">
        <f>((P13-P10-P11)*(1-P5-P6)*(1-P7)*(1-P8)*(1-P9)*(1-P12))/((P13-P10-P11)*(1-P5-P6)*(1-P7)*(1-P8)*(1-P9)*(1-P12)+200*P4)</f>
        <v>0.9060121151949978</v>
      </c>
      <c r="Q16" s="29"/>
      <c r="R16" s="29"/>
    </row>
    <row r="17" spans="1:18" ht="15.6" x14ac:dyDescent="0.35">
      <c r="A17" s="29"/>
      <c r="B17" s="1" t="s">
        <v>50</v>
      </c>
      <c r="C17" s="9">
        <v>0</v>
      </c>
      <c r="D17" s="9">
        <v>0</v>
      </c>
      <c r="E17" s="10">
        <f t="shared" si="0"/>
        <v>0</v>
      </c>
      <c r="F17" s="2" t="s">
        <v>51</v>
      </c>
      <c r="G17" s="2">
        <v>30</v>
      </c>
      <c r="H17" s="2" t="s">
        <v>52</v>
      </c>
      <c r="I17" s="2">
        <v>40</v>
      </c>
      <c r="J17" s="3" t="s">
        <v>51</v>
      </c>
      <c r="K17" s="3">
        <v>30</v>
      </c>
      <c r="L17" s="3" t="s">
        <v>52</v>
      </c>
      <c r="M17" s="3">
        <v>40</v>
      </c>
      <c r="N17" s="6" t="s">
        <v>53</v>
      </c>
      <c r="O17" s="4"/>
      <c r="P17" s="14">
        <f>((1-((P13-P10-P11)*(1-P5-P6)*(1-P7)*(1-P8)*(1-P9)*(1-P12))/((P13-P10-P11)*(1-P5-P6)*(1-P7)*(1-P8)*(1-P9)*(1-P12)+200*P4))/(1-((O13-O10-O11)*(1-O5-O6)*(1-O7)*(1-O8)*(1-O9)*(1-O12))/((O13-O10-O11)*(1-O5-O6)*(1-O7)*(1-O8)*(1-O9)*(1-O12)+200*O4))-1)</f>
        <v>0.24814344556296186</v>
      </c>
      <c r="Q17" s="29"/>
      <c r="R17" s="29"/>
    </row>
    <row r="18" spans="1:18" ht="15.6" x14ac:dyDescent="0.35">
      <c r="A18" s="29"/>
      <c r="B18" s="1" t="s">
        <v>44</v>
      </c>
      <c r="C18" s="9">
        <v>0</v>
      </c>
      <c r="D18" s="9">
        <v>0</v>
      </c>
      <c r="E18" s="10">
        <f t="shared" si="0"/>
        <v>0</v>
      </c>
      <c r="F18" s="2"/>
      <c r="G18" s="15"/>
      <c r="H18" s="2" t="s">
        <v>54</v>
      </c>
      <c r="I18" s="2">
        <v>0</v>
      </c>
      <c r="J18" s="3"/>
      <c r="K18" s="16"/>
      <c r="L18" s="3" t="s">
        <v>54</v>
      </c>
      <c r="M18" s="3">
        <v>0</v>
      </c>
      <c r="N18" s="4"/>
      <c r="O18" s="4"/>
      <c r="P18" s="4"/>
      <c r="Q18" s="29"/>
      <c r="R18" s="29"/>
    </row>
    <row r="19" spans="1:18" ht="15.6" x14ac:dyDescent="0.35">
      <c r="A19" s="29"/>
      <c r="B19" s="1" t="s">
        <v>55</v>
      </c>
      <c r="C19" s="9">
        <v>0</v>
      </c>
      <c r="D19" s="9">
        <v>0</v>
      </c>
      <c r="E19" s="10">
        <f t="shared" si="0"/>
        <v>0</v>
      </c>
      <c r="F19" s="2" t="s">
        <v>56</v>
      </c>
      <c r="G19" s="2">
        <f>SUM(G4:G17,I4:I24)</f>
        <v>2667</v>
      </c>
      <c r="H19" s="2" t="s">
        <v>57</v>
      </c>
      <c r="I19" s="2">
        <v>0</v>
      </c>
      <c r="J19" s="3" t="s">
        <v>56</v>
      </c>
      <c r="K19" s="3">
        <f>SUM(K4:K17,M4:M24)</f>
        <v>3579</v>
      </c>
      <c r="L19" s="3" t="s">
        <v>57</v>
      </c>
      <c r="M19" s="3">
        <v>0</v>
      </c>
      <c r="N19" s="24" t="s">
        <v>58</v>
      </c>
      <c r="O19" s="24"/>
      <c r="P19" s="24"/>
      <c r="Q19" s="29"/>
      <c r="R19" s="29"/>
    </row>
    <row r="20" spans="1:18" ht="15.6" x14ac:dyDescent="0.35">
      <c r="A20" s="29"/>
      <c r="B20" s="1" t="s">
        <v>59</v>
      </c>
      <c r="C20" s="9">
        <v>0.4</v>
      </c>
      <c r="D20" s="9">
        <v>0.4</v>
      </c>
      <c r="E20" s="10">
        <f t="shared" si="0"/>
        <v>0</v>
      </c>
      <c r="F20" s="2" t="s">
        <v>60</v>
      </c>
      <c r="G20" s="17">
        <f>G19*(1+C12)</f>
        <v>4187.1899999999996</v>
      </c>
      <c r="H20" s="2" t="s">
        <v>61</v>
      </c>
      <c r="I20" s="2">
        <v>40</v>
      </c>
      <c r="J20" s="3" t="s">
        <v>62</v>
      </c>
      <c r="K20" s="18">
        <f>K19*(1+D12)</f>
        <v>5619.03</v>
      </c>
      <c r="L20" s="3" t="s">
        <v>63</v>
      </c>
      <c r="M20" s="3">
        <v>40</v>
      </c>
      <c r="N20" s="4"/>
      <c r="O20" s="4"/>
      <c r="P20" s="4"/>
      <c r="Q20" s="29"/>
      <c r="R20" s="29"/>
    </row>
    <row r="21" spans="1:18" ht="15.6" x14ac:dyDescent="0.35">
      <c r="A21" s="29"/>
      <c r="B21" s="1" t="s">
        <v>64</v>
      </c>
      <c r="C21" s="9">
        <v>0</v>
      </c>
      <c r="D21" s="9">
        <v>0</v>
      </c>
      <c r="E21" s="10">
        <f t="shared" si="0"/>
        <v>0</v>
      </c>
      <c r="F21" s="2"/>
      <c r="G21" s="2"/>
      <c r="H21" s="2" t="s">
        <v>65</v>
      </c>
      <c r="I21" s="2">
        <v>20</v>
      </c>
      <c r="J21" s="3"/>
      <c r="K21" s="3"/>
      <c r="L21" s="3" t="s">
        <v>65</v>
      </c>
      <c r="M21" s="3">
        <v>20</v>
      </c>
      <c r="N21" s="4"/>
      <c r="O21" s="4"/>
      <c r="P21" s="4"/>
      <c r="Q21" s="29"/>
      <c r="R21" s="29"/>
    </row>
    <row r="22" spans="1:18" ht="15.6" x14ac:dyDescent="0.35">
      <c r="A22" s="29"/>
      <c r="B22" s="1" t="s">
        <v>66</v>
      </c>
      <c r="C22" s="9">
        <v>0.22</v>
      </c>
      <c r="D22" s="9">
        <v>0.22</v>
      </c>
      <c r="E22" s="10">
        <f t="shared" si="0"/>
        <v>0</v>
      </c>
      <c r="F22" s="2"/>
      <c r="G22" s="2"/>
      <c r="H22" s="2" t="s">
        <v>67</v>
      </c>
      <c r="I22" s="2">
        <v>108</v>
      </c>
      <c r="J22" s="3"/>
      <c r="K22" s="3">
        <f>K19-G19</f>
        <v>912</v>
      </c>
      <c r="L22" s="3" t="s">
        <v>67</v>
      </c>
      <c r="M22" s="3">
        <v>108</v>
      </c>
      <c r="N22" s="4"/>
      <c r="O22" s="4"/>
      <c r="P22" s="19">
        <v>0.89039999999999997</v>
      </c>
      <c r="Q22" s="29"/>
      <c r="R22" s="29"/>
    </row>
    <row r="23" spans="1:18" ht="15.6" x14ac:dyDescent="0.35">
      <c r="A23" s="29"/>
      <c r="B23" s="1" t="s">
        <v>68</v>
      </c>
      <c r="C23" s="9">
        <v>0</v>
      </c>
      <c r="D23" s="9">
        <v>0</v>
      </c>
      <c r="E23" s="10">
        <f t="shared" si="0"/>
        <v>0</v>
      </c>
      <c r="F23" s="2"/>
      <c r="G23" s="2"/>
      <c r="H23" s="2" t="s">
        <v>69</v>
      </c>
      <c r="I23" s="2">
        <v>0</v>
      </c>
      <c r="J23" s="3"/>
      <c r="K23" s="3"/>
      <c r="L23" s="3" t="s">
        <v>70</v>
      </c>
      <c r="M23" s="3">
        <v>0</v>
      </c>
      <c r="N23" s="4"/>
      <c r="O23" s="4"/>
      <c r="P23" s="4"/>
      <c r="Q23" s="29"/>
      <c r="R23" s="29"/>
    </row>
    <row r="24" spans="1:18" ht="23.4" x14ac:dyDescent="0.5">
      <c r="A24" s="29"/>
      <c r="B24" s="20" t="s">
        <v>53</v>
      </c>
      <c r="C24" s="20"/>
      <c r="D24" s="20"/>
      <c r="E24" s="21">
        <f>((1+D6+D7)*(1+D8+D9)*(1+D10+D11*(1+D5/220))*(1+(K20/G20-1))*(1+((D4*(1+D13)/250+1)/(D4/250+1))-1)*(1+D14)*(1+D15)*(1+D16)*(1+D17)*(1+D18)*(1+D19)*(1+D20+D21)*(1+D22+D23))/((1+C6+C7)*(1+C8+C9)*(1+C10+C11*(1+C5/220))*(1+(K20/G20-1))*(1+((C4*(1+C13)/250+1)/(C4/250+1))-1)*(1+C14)*(1+C15)*(1+C16)*(1+C17)*(1+C18)*(1+C19)*(1+C20+C21)*(1+C22+C23))*(1+((D4/250+1)/(C4/250+1)-1))*(1+((D5/220+1)/(C5/220+1)-1))*(1+(K20/G20-1))-1</f>
        <v>0.73009444374278054</v>
      </c>
      <c r="F24" s="2"/>
      <c r="G24" s="2"/>
      <c r="H24" s="2" t="s">
        <v>83</v>
      </c>
      <c r="I24" s="2">
        <v>0</v>
      </c>
      <c r="J24" s="3"/>
      <c r="K24" s="3"/>
      <c r="L24" s="3" t="s">
        <v>84</v>
      </c>
      <c r="M24" s="3">
        <v>912</v>
      </c>
      <c r="N24" s="4"/>
      <c r="O24" s="4"/>
      <c r="P24" s="4"/>
      <c r="Q24" s="29"/>
      <c r="R24" s="29"/>
    </row>
    <row r="25" spans="1:18" ht="11.4" customHeight="1" x14ac:dyDescent="0.25">
      <c r="A25" s="29"/>
      <c r="B25" s="29"/>
      <c r="C25" s="29"/>
      <c r="D25" s="29"/>
      <c r="E25" s="29"/>
      <c r="F25" s="29"/>
      <c r="G25" s="29"/>
      <c r="H25" s="30"/>
      <c r="I25" s="30"/>
      <c r="J25" s="29"/>
      <c r="K25" s="29"/>
      <c r="L25" s="30"/>
      <c r="M25" s="30"/>
      <c r="N25" s="29"/>
      <c r="O25" s="29"/>
      <c r="P25" s="29"/>
      <c r="Q25" s="29"/>
      <c r="R25" s="29"/>
    </row>
    <row r="26" spans="1:18" ht="16.2" x14ac:dyDescent="0.25">
      <c r="A26" s="29"/>
      <c r="B26" s="30" t="s">
        <v>85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29"/>
      <c r="O26" s="29"/>
      <c r="P26" s="29"/>
      <c r="Q26" s="29"/>
      <c r="R26" s="29"/>
    </row>
    <row r="27" spans="1:18" ht="16.2" x14ac:dyDescent="0.25">
      <c r="A27" s="29"/>
      <c r="B27" s="30" t="s">
        <v>71</v>
      </c>
      <c r="C27" s="30"/>
      <c r="D27" s="30"/>
      <c r="E27" s="30"/>
      <c r="F27" s="30"/>
      <c r="G27" s="30"/>
      <c r="H27" s="31"/>
      <c r="I27" s="31"/>
      <c r="J27" s="30"/>
      <c r="K27" s="30"/>
      <c r="L27" s="31"/>
      <c r="M27" s="31"/>
      <c r="N27" s="29"/>
      <c r="O27" s="29"/>
      <c r="P27" s="29"/>
      <c r="Q27" s="29"/>
      <c r="R27" s="29"/>
    </row>
    <row r="28" spans="1:18" x14ac:dyDescent="0.25">
      <c r="A28" s="29"/>
      <c r="B28" s="31"/>
      <c r="C28" s="31"/>
      <c r="D28" s="31"/>
      <c r="E28" s="31"/>
      <c r="F28" s="31"/>
      <c r="G28" s="31"/>
      <c r="H28" s="29"/>
      <c r="I28" s="29"/>
      <c r="J28" s="31"/>
      <c r="K28" s="31"/>
      <c r="L28" s="29"/>
      <c r="M28" s="29"/>
      <c r="N28" s="29"/>
      <c r="O28" s="29"/>
      <c r="P28" s="29"/>
      <c r="Q28" s="29"/>
      <c r="R28" s="29"/>
    </row>
    <row r="29" spans="1:18" x14ac:dyDescent="0.25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</row>
  </sheetData>
  <mergeCells count="8">
    <mergeCell ref="E10:E11"/>
    <mergeCell ref="N19:P19"/>
    <mergeCell ref="B2:E2"/>
    <mergeCell ref="F2:I2"/>
    <mergeCell ref="J2:M2"/>
    <mergeCell ref="N2:P2"/>
    <mergeCell ref="E6:E7"/>
    <mergeCell ref="E8:E9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提升率计算</vt:lpstr>
    </vt:vector>
  </TitlesOfParts>
  <Company>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2018-03-17T12:41:41Z</dcterms:created>
  <dcterms:modified xsi:type="dcterms:W3CDTF">2018-03-17T12:51:03Z</dcterms:modified>
</cp:coreProperties>
</file>